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/Documents/Lions/Lions Future Award/"/>
    </mc:Choice>
  </mc:AlternateContent>
  <xr:revisionPtr revIDLastSave="0" documentId="8_{AAA0744C-1CDB-F64D-8B75-FFDFC9D98785}" xr6:coauthVersionLast="47" xr6:coauthVersionMax="47" xr10:uidLastSave="{00000000-0000-0000-0000-000000000000}"/>
  <workbookProtection workbookAlgorithmName="SHA-512" workbookHashValue="1pFu/NCZ1ZlpXIJ9IacVoQ7MY5VqvlN1Jm6suAW/6beZQzEELxSJPA1dQjw/r70uNMoqYkmjcPabMlwayO20wQ==" workbookSaltValue="yJ0cNai3Rhd47Fw7VZokFA==" workbookSpinCount="100000" lockStructure="1"/>
  <bookViews>
    <workbookView xWindow="0" yWindow="620" windowWidth="19420" windowHeight="9580" xr2:uid="{2B877D46-1D3D-4245-B3F2-2FB58AD4B669}"/>
  </bookViews>
  <sheets>
    <sheet name="Bewertungsbogen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4" l="1"/>
  <c r="F42" i="4"/>
  <c r="F22" i="4"/>
  <c r="F18" i="4"/>
  <c r="F15" i="4"/>
  <c r="F17" i="4"/>
  <c r="F11" i="4"/>
  <c r="F9" i="4"/>
  <c r="F47" i="4" l="1"/>
  <c r="F46" i="4"/>
  <c r="F45" i="4"/>
  <c r="F44" i="4"/>
  <c r="F40" i="4"/>
  <c r="F39" i="4"/>
  <c r="F38" i="4"/>
  <c r="F37" i="4"/>
  <c r="F36" i="4"/>
  <c r="F35" i="4"/>
  <c r="F33" i="4"/>
  <c r="F32" i="4"/>
  <c r="F31" i="4"/>
  <c r="F30" i="4"/>
  <c r="F29" i="4"/>
  <c r="F28" i="4"/>
  <c r="F27" i="4"/>
  <c r="F25" i="4"/>
  <c r="F24" i="4"/>
  <c r="F23" i="4"/>
  <c r="F21" i="4"/>
  <c r="F19" i="4"/>
  <c r="F16" i="4"/>
  <c r="F14" i="4"/>
  <c r="F13" i="4"/>
  <c r="F12" i="4"/>
  <c r="F10" i="4"/>
  <c r="F52" i="4" l="1"/>
  <c r="H52" i="4" s="1"/>
</calcChain>
</file>

<file path=xl/sharedStrings.xml><?xml version="1.0" encoding="utf-8"?>
<sst xmlns="http://schemas.openxmlformats.org/spreadsheetml/2006/main" count="165" uniqueCount="115">
  <si>
    <t>Wie ist Ihr Lions Club organisiert?</t>
  </si>
  <si>
    <t>Haben Sie einen Mitgliedschaftsbeauftragten?</t>
  </si>
  <si>
    <t>Haben Sie einen Seniorenbeauftragten?</t>
  </si>
  <si>
    <t>Haben Sie im vergangenen Lions-Jahr eine Mitgliederbefragung durchgeführt?</t>
  </si>
  <si>
    <t>Wie viele neue Mitglieder haben Sie in den vergangenen zwölf Monaten aufgenomen?</t>
  </si>
  <si>
    <t>Wie viele Mitglieder Ihres Clubs haben am Neumitgliederseminar Ihres Distrikts Bayern Ost im letzten Jahr teilgenommen?</t>
  </si>
  <si>
    <t>Haben Sie die Global Action Team Struktur in Ihrer Club-Organisation bereits umgesetzt?</t>
  </si>
  <si>
    <t>1.10</t>
  </si>
  <si>
    <t>1.01</t>
  </si>
  <si>
    <t>1.03</t>
  </si>
  <si>
    <t>1.04</t>
  </si>
  <si>
    <t>1.05</t>
  </si>
  <si>
    <t>1.06</t>
  </si>
  <si>
    <t>1.07</t>
  </si>
  <si>
    <t>1.08</t>
  </si>
  <si>
    <t>1.09</t>
  </si>
  <si>
    <t>2.01</t>
  </si>
  <si>
    <t>Haben Sie einen PR-Beauftragten?</t>
  </si>
  <si>
    <t>Wie viele Presseveröffentlichungen initiierte Ihr Lions Club im vergangenen Lions-Jahr?</t>
  </si>
  <si>
    <t>Verfügt Ihr Club über eine eigene Internet-Seite?</t>
  </si>
  <si>
    <t>Verfügt Ihr Club über eine eigene Instagram-Seite?</t>
  </si>
  <si>
    <t>2.02</t>
  </si>
  <si>
    <t>2.03</t>
  </si>
  <si>
    <t>2.04</t>
  </si>
  <si>
    <t>2.05</t>
  </si>
  <si>
    <t>2.06</t>
  </si>
  <si>
    <t>Enthalten die Auftritte Ihres Clubs…</t>
  </si>
  <si>
    <t>2.07</t>
  </si>
  <si>
    <t>Nutzen Sie die von Lions Deutschland angebotene Internetseite?</t>
  </si>
  <si>
    <t>LEADERSHIP</t>
  </si>
  <si>
    <t>3.01</t>
  </si>
  <si>
    <t>3.02</t>
  </si>
  <si>
    <t>3.03</t>
  </si>
  <si>
    <t>Unsere neuen Mitglieder nehmen in den ersten drei Jahren ihrer Mitgliedschaft an einem Neumitgliederseminar teil.</t>
  </si>
  <si>
    <t>3.04</t>
  </si>
  <si>
    <t>3.05</t>
  </si>
  <si>
    <t>Mitglieder unseres Clubs haben im vergangenen Jahr an Online-Seminaren von LCI teilgenommen.</t>
  </si>
  <si>
    <t>Mitglieder unseres Clubs haben im vergangenen Jahr an Distrikt-Seminaren teilgenommen.</t>
  </si>
  <si>
    <t>3.06</t>
  </si>
  <si>
    <t>SERVICE (ACTIVITIES)</t>
  </si>
  <si>
    <t>4.01</t>
  </si>
  <si>
    <t>4.02</t>
  </si>
  <si>
    <t>4.03</t>
  </si>
  <si>
    <t>Wir beteiligen uns am Spendenmarathon</t>
  </si>
  <si>
    <t>4.04</t>
  </si>
  <si>
    <t>Wir beteiligen uns aktiv an KindergartenPLUS</t>
  </si>
  <si>
    <t>4.05</t>
  </si>
  <si>
    <t>Wir beteiligen uns aktiv an Klasse2000</t>
  </si>
  <si>
    <t>4.06</t>
  </si>
  <si>
    <t>Wir beteiligen uns aktiv an Lions Quest</t>
  </si>
  <si>
    <t>4.07</t>
  </si>
  <si>
    <t>Damen- oder Herren-Club = je 10 Punkte; gemischter Club = 30 Punkte</t>
  </si>
  <si>
    <t>Ja = 30 Punkte; Nein = 0 Punkte</t>
  </si>
  <si>
    <t>Je neues Mitglied = 20 Punkte</t>
  </si>
  <si>
    <t>Je teilnehmendes Mitglied = 10 Punkte</t>
  </si>
  <si>
    <t>Ja = 50 Punkte; Nein = 0 Punkte</t>
  </si>
  <si>
    <t>Beziehen Sie Ihre Mitglieder bei der Gestaltung des Programms Ihres Lions Clubs aktiv ein?</t>
  </si>
  <si>
    <t>Beziehen Sie Ihre Mitglieder bei der Gestaltung der Activities Ihres Lions Clubs aktiv ein?</t>
  </si>
  <si>
    <t>Antwort</t>
  </si>
  <si>
    <t>Punkte</t>
  </si>
  <si>
    <t>ja/nein</t>
  </si>
  <si>
    <t>Herren/Damen/gemischt</t>
  </si>
  <si>
    <t>Möglichkeiten</t>
  </si>
  <si>
    <t>ja/teilweise/nein</t>
  </si>
  <si>
    <t>[Anzahl eingeben]</t>
  </si>
  <si>
    <t>Ja = 100 Punkte; Teilweise = 50 Punkte; Nein = 0 Punkte</t>
  </si>
  <si>
    <t>Werte</t>
  </si>
  <si>
    <t>Wir planen unsere Führungskräfte kurzfristig (für das vor uns liegende Lions-Jahr), mittelfristig (für drei Jahre) oder langfristig (für fünf oder mehr Jahre).</t>
  </si>
  <si>
    <t>kurzfristig/mittelfristig/ langfristig</t>
  </si>
  <si>
    <t>kurzfristig = 10 Punkte; mittelfristig = 50 Punkte; langfristig = 80 Punkte</t>
  </si>
  <si>
    <t>Ja = 100 Punkte; Nein = 0 Punkte</t>
  </si>
  <si>
    <t>Wir haben im vergangenen Lions-Jahr folgende Mittel je Mitglied generiert:</t>
  </si>
  <si>
    <t>[Zahl eingeben]</t>
  </si>
  <si>
    <t>© Dr. Martin Bookjans, LC Bayreuth-Thiergarten</t>
  </si>
  <si>
    <t>So viele Activities führen wir regelmäßig durch</t>
  </si>
  <si>
    <t>So viele Mitglieder unseres Clubs arbeiten im Kabinett unsers Distrikts Bayern Ost mit.</t>
  </si>
  <si>
    <t>Ein Mitglied = 50 Punkte; zwei Mitglieder = 100 Punkte; drei und mehr Mitglieder = 200 Punkte</t>
  </si>
  <si>
    <t>Der goldene LIONS_FUTURE-AWARD wird ab 2.700 Punkten verliehen.</t>
  </si>
  <si>
    <t>Der silberne LIONS_FUTURE-AWARD wird ab 2.300 bis 2.699 Punkten verliehen.</t>
  </si>
  <si>
    <t>Der bronzene LIONS_FUTURE-AWARD wird ab 1.850 bis 2.299 Punkten verliehen.</t>
  </si>
  <si>
    <t>Lions Future Award 2024 Bewertungsbogen</t>
  </si>
  <si>
    <r>
      <t xml:space="preserve">Bis zu 300 Punkten; </t>
    </r>
    <r>
      <rPr>
        <sz val="9"/>
        <color rgb="FFFF0000"/>
        <rFont val="Calibri"/>
        <family val="2"/>
        <scheme val="minor"/>
      </rPr>
      <t>Einzelfallbewertung durch das GAT-Team des Distriktes</t>
    </r>
  </si>
  <si>
    <t>Absender:</t>
  </si>
  <si>
    <t>Frage</t>
  </si>
  <si>
    <t>Unser Lions Club und seine Mitglieder (MEMBERSHIP)</t>
  </si>
  <si>
    <t>Ist Ihre Clubsatzung auf dem aktuellsten Stand?</t>
  </si>
  <si>
    <t>Ja = 30 Punkte; Nein = 0 Punkte   -   ggf. Stichworte auf Begleitblatt</t>
  </si>
  <si>
    <t>Vorläufiges ERGEBNIS</t>
  </si>
  <si>
    <t>1.02</t>
  </si>
  <si>
    <t>1.11</t>
  </si>
  <si>
    <t xml:space="preserve">1   </t>
  </si>
  <si>
    <t xml:space="preserve">2   </t>
  </si>
  <si>
    <t xml:space="preserve">3   </t>
  </si>
  <si>
    <t xml:space="preserve">4   </t>
  </si>
  <si>
    <t>ÖFFENTLICHKEITSARBEIT Ihres Lions Clubs</t>
  </si>
  <si>
    <t>b) Vorstand und Beauftragte?</t>
  </si>
  <si>
    <t>c) Mitglieder?</t>
  </si>
  <si>
    <t>d) unser aktuelles Programm?</t>
  </si>
  <si>
    <t>e) Informationen über unsere Activities?</t>
  </si>
  <si>
    <t>f) Presseberichte unseres Clubs?</t>
  </si>
  <si>
    <t>Unsere künftigen Präsidentinnen/Präsidenten nehmen jeweils am Leadership-Seminar teil.</t>
  </si>
  <si>
    <t>Darüber hinaus engagieren wir uns in folgenden Lions-Projekten aus den Bereichen ➀ Augenlicht retten, ➁ Lebenskompetenzen stärken, ➂ Umwelt bewahren, ➃ Gesundheit fördern, ➄ Humanitäre Hilfen. Infos zu den Aufgabenfeldern finden Sie unter https://www.lions.de/wir-helfen. Bitte beschreiben Sie Ihre Activities auf einem gesonderten Blatt</t>
  </si>
  <si>
    <t>Je Mitglied = 10 Punkte</t>
  </si>
  <si>
    <t>----&gt;</t>
  </si>
  <si>
    <t>[Selbsteinschätzung  manuell festsetzen]</t>
  </si>
  <si>
    <t>Verfügt Ihr Club über eine eigene Facebook- und/oder LinkedIn-Seite?</t>
  </si>
  <si>
    <t>a) aktuelle Infos des Clubs?</t>
  </si>
  <si>
    <t>Wieviele Mitglieder hatte Ihr Club am 30.06.2023</t>
  </si>
  <si>
    <t xml:space="preserve">Präsident:  </t>
  </si>
  <si>
    <t>Wir engagieren uns bei folgendem Integrationsprojek - bitte auf Beiblatt beschreiben.</t>
  </si>
  <si>
    <t>Die eingereichten Bewertungsbogen werden durch das GAT-Team geprüft. Das Ergebnis wird nach der Überprüfung  vom GAT-Team festgesetzt.</t>
  </si>
  <si>
    <r>
      <t xml:space="preserve">0 = 0 Punkte; 1 bis 3 = 30 Punkte; vier bis sechs = 50 Punkte; sieben und mehr = 100 Punkte; </t>
    </r>
    <r>
      <rPr>
        <sz val="9"/>
        <color rgb="FFFF0000"/>
        <rFont val="Calibri"/>
        <family val="2"/>
        <scheme val="minor"/>
      </rPr>
      <t>nur Print-Medien</t>
    </r>
  </si>
  <si>
    <r>
      <t xml:space="preserve">jährlich 0 = 0 Punkte: 1 bis 3 = 100 Punkte; jährlich 4 oder 5 = 200 Punkte; jährlich 6 oder mehr = 300 Punkte; </t>
    </r>
    <r>
      <rPr>
        <sz val="9"/>
        <color rgb="FFFF0000"/>
        <rFont val="Calibri"/>
        <family val="2"/>
        <scheme val="minor"/>
      </rPr>
      <t>Der Begriff "Activities" umfasst beides: Mittel vereinnahmen und Mittel verausgaben</t>
    </r>
  </si>
  <si>
    <t>0 EUR je Mitglied = 0 Punkte; 1 bis 500 EUR je Mitglied = 200 Punkte; von 501 EUR bis 1.500 EUR je Mitglied = 300 Punkte; ab 1.501 EUR je Mitglied und mehr = 500 Punkte</t>
  </si>
  <si>
    <t>Lions Club: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</si>
</sst>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1E1E1E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33"/>
      <color theme="0"/>
      <name val="Calibri"/>
      <family val="2"/>
      <scheme val="minor"/>
    </font>
    <font>
      <sz val="33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3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1E1E1E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E697"/>
        <bgColor indexed="64"/>
      </patternFill>
    </fill>
  </fills>
  <borders count="16">
    <border>
      <left/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/>
      <bottom style="thin">
        <color rgb="FFFFC000"/>
      </bottom>
      <diagonal/>
    </border>
    <border>
      <left style="thin">
        <color rgb="FFFFC000"/>
      </left>
      <right/>
      <top/>
      <bottom/>
      <diagonal/>
    </border>
    <border>
      <left style="thin">
        <color rgb="FFFFC000"/>
      </left>
      <right/>
      <top style="thin">
        <color rgb="FFFFC000"/>
      </top>
      <bottom/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/>
      <top style="thin">
        <color rgb="FFFFC000"/>
      </top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/>
      <right style="thin">
        <color rgb="FFFFC000"/>
      </right>
      <top/>
      <bottom/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/>
    <xf numFmtId="49" fontId="1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left" vertical="center" wrapText="1"/>
    </xf>
    <xf numFmtId="0" fontId="8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/>
    <xf numFmtId="0" fontId="3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vertical="top"/>
    </xf>
    <xf numFmtId="0" fontId="10" fillId="4" borderId="0" xfId="0" applyFont="1" applyFill="1" applyAlignment="1">
      <alignment vertical="top" wrapText="1"/>
    </xf>
    <xf numFmtId="0" fontId="0" fillId="0" borderId="1" xfId="0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6" borderId="6" xfId="0" applyFont="1" applyFill="1" applyBorder="1" applyAlignment="1">
      <alignment vertical="top" wrapText="1"/>
    </xf>
    <xf numFmtId="0" fontId="3" fillId="6" borderId="5" xfId="0" applyFont="1" applyFill="1" applyBorder="1" applyAlignment="1">
      <alignment vertical="top" wrapText="1"/>
    </xf>
    <xf numFmtId="0" fontId="3" fillId="6" borderId="7" xfId="0" applyFont="1" applyFill="1" applyBorder="1" applyAlignment="1">
      <alignment vertical="top" wrapText="1"/>
    </xf>
    <xf numFmtId="0" fontId="14" fillId="0" borderId="0" xfId="0" applyFont="1"/>
    <xf numFmtId="0" fontId="3" fillId="6" borderId="1" xfId="0" applyFont="1" applyFill="1" applyBorder="1" applyAlignment="1">
      <alignment horizontal="right" vertical="top" wrapText="1"/>
    </xf>
    <xf numFmtId="49" fontId="13" fillId="5" borderId="0" xfId="0" applyNumberFormat="1" applyFont="1" applyFill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" fillId="0" borderId="6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13" fillId="5" borderId="8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7" borderId="13" xfId="0" applyFont="1" applyFill="1" applyBorder="1" applyAlignment="1">
      <alignment vertical="center" wrapText="1"/>
    </xf>
    <xf numFmtId="0" fontId="5" fillId="7" borderId="13" xfId="0" applyFont="1" applyFill="1" applyBorder="1" applyAlignment="1">
      <alignment horizontal="right" vertical="center" wrapText="1"/>
    </xf>
    <xf numFmtId="0" fontId="5" fillId="7" borderId="1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9" fillId="6" borderId="8" xfId="0" applyFont="1" applyFill="1" applyBorder="1" applyAlignment="1">
      <alignment vertical="center" wrapText="1"/>
    </xf>
    <xf numFmtId="0" fontId="12" fillId="0" borderId="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3" fillId="5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8" fillId="3" borderId="0" xfId="0" applyFont="1" applyFill="1" applyAlignment="1">
      <alignment horizontal="left" vertical="center" wrapText="1"/>
    </xf>
    <xf numFmtId="0" fontId="0" fillId="3" borderId="0" xfId="0" applyFill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E697"/>
      <color rgb="FF000000"/>
      <color rgb="FFFFDA65"/>
      <color rgb="FF0033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853439</xdr:colOff>
      <xdr:row>4</xdr:row>
      <xdr:rowOff>65372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A4FA1AE-56B0-40E0-A634-9D1015172A0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93" r="13410"/>
        <a:stretch/>
      </xdr:blipFill>
      <xdr:spPr bwMode="auto">
        <a:xfrm>
          <a:off x="68580" y="76200"/>
          <a:ext cx="784859" cy="697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ABB40-1C90-4E6F-AB8F-926F0324F453}">
  <dimension ref="A1:L59"/>
  <sheetViews>
    <sheetView tabSelected="1" topLeftCell="B43" workbookViewId="0">
      <selection activeCell="D52" sqref="D52"/>
    </sheetView>
  </sheetViews>
  <sheetFormatPr baseColWidth="10" defaultRowHeight="15" x14ac:dyDescent="0.2"/>
  <cols>
    <col min="1" max="1" width="14.33203125" style="1" customWidth="1"/>
    <col min="2" max="2" width="69.6640625" style="5" customWidth="1"/>
    <col min="3" max="3" width="0.1640625" style="2" customWidth="1"/>
    <col min="4" max="4" width="20.83203125" style="5" customWidth="1"/>
    <col min="5" max="5" width="10.33203125" style="3" customWidth="1"/>
    <col min="6" max="6" width="14.5" style="5" customWidth="1"/>
    <col min="7" max="7" width="2.5" style="5" hidden="1" customWidth="1"/>
    <col min="8" max="8" width="44.83203125" style="2" customWidth="1"/>
  </cols>
  <sheetData>
    <row r="1" spans="1:10" s="9" customFormat="1" ht="15" customHeight="1" x14ac:dyDescent="0.2">
      <c r="A1" s="31"/>
      <c r="B1" s="62" t="s">
        <v>80</v>
      </c>
      <c r="C1" s="63"/>
      <c r="D1" s="63"/>
      <c r="E1" s="63"/>
      <c r="F1" s="64"/>
      <c r="G1" s="19"/>
      <c r="H1" s="11" t="s">
        <v>82</v>
      </c>
    </row>
    <row r="2" spans="1:10" s="9" customFormat="1" ht="15.5" customHeight="1" x14ac:dyDescent="0.2">
      <c r="A2" s="32"/>
      <c r="B2" s="65"/>
      <c r="C2" s="65"/>
      <c r="D2" s="65"/>
      <c r="E2" s="65"/>
      <c r="F2" s="66"/>
      <c r="G2" s="19"/>
      <c r="H2" s="12" t="s">
        <v>114</v>
      </c>
    </row>
    <row r="3" spans="1:10" s="9" customFormat="1" ht="12.5" customHeight="1" x14ac:dyDescent="0.2">
      <c r="A3" s="32"/>
      <c r="B3" s="65"/>
      <c r="C3" s="65"/>
      <c r="D3" s="65"/>
      <c r="E3" s="65"/>
      <c r="F3" s="66"/>
      <c r="G3" s="19"/>
      <c r="H3" s="12"/>
    </row>
    <row r="4" spans="1:10" s="9" customFormat="1" ht="12.5" customHeight="1" x14ac:dyDescent="0.2">
      <c r="A4" s="32"/>
      <c r="B4" s="65"/>
      <c r="C4" s="65"/>
      <c r="D4" s="65"/>
      <c r="E4" s="65"/>
      <c r="F4" s="66"/>
      <c r="G4" s="19"/>
      <c r="H4" s="12" t="s">
        <v>108</v>
      </c>
    </row>
    <row r="5" spans="1:10" s="9" customFormat="1" ht="14.5" customHeight="1" x14ac:dyDescent="0.2">
      <c r="A5" s="33"/>
      <c r="B5" s="67"/>
      <c r="C5" s="67"/>
      <c r="D5" s="67"/>
      <c r="E5" s="67"/>
      <c r="F5" s="68"/>
      <c r="G5" s="19"/>
      <c r="H5" s="13"/>
    </row>
    <row r="6" spans="1:10" s="9" customFormat="1" ht="6" customHeight="1" x14ac:dyDescent="0.2">
      <c r="A6" s="7"/>
      <c r="B6" s="10"/>
      <c r="C6" s="5"/>
      <c r="D6" s="5"/>
      <c r="E6" s="8"/>
      <c r="F6" s="5"/>
      <c r="G6" s="5"/>
      <c r="H6" s="5"/>
    </row>
    <row r="7" spans="1:10" s="14" customFormat="1" ht="15" customHeight="1" x14ac:dyDescent="0.2">
      <c r="A7" s="35"/>
      <c r="B7" s="15" t="s">
        <v>83</v>
      </c>
      <c r="C7" s="16"/>
      <c r="D7" s="15" t="s">
        <v>62</v>
      </c>
      <c r="E7" s="17" t="s">
        <v>58</v>
      </c>
      <c r="F7" s="15" t="s">
        <v>59</v>
      </c>
      <c r="G7" s="15"/>
      <c r="H7" s="18" t="s">
        <v>66</v>
      </c>
    </row>
    <row r="8" spans="1:10" s="34" customFormat="1" ht="24" x14ac:dyDescent="0.3">
      <c r="A8" s="36" t="s">
        <v>90</v>
      </c>
      <c r="B8" s="69" t="s">
        <v>84</v>
      </c>
      <c r="C8" s="70"/>
      <c r="D8" s="70"/>
      <c r="E8" s="70"/>
      <c r="F8" s="70"/>
      <c r="G8" s="70"/>
      <c r="H8" s="71"/>
    </row>
    <row r="9" spans="1:10" ht="15" customHeight="1" x14ac:dyDescent="0.2">
      <c r="A9" s="37" t="s">
        <v>8</v>
      </c>
      <c r="B9" s="25" t="s">
        <v>107</v>
      </c>
      <c r="C9" s="38"/>
      <c r="D9" s="23" t="s">
        <v>64</v>
      </c>
      <c r="E9" s="39"/>
      <c r="F9" s="57">
        <f>E9*10</f>
        <v>0</v>
      </c>
      <c r="G9" s="24"/>
      <c r="H9" s="40" t="s">
        <v>102</v>
      </c>
      <c r="I9" s="6"/>
      <c r="J9" s="6"/>
    </row>
    <row r="10" spans="1:10" ht="30" customHeight="1" x14ac:dyDescent="0.2">
      <c r="A10" s="37" t="s">
        <v>88</v>
      </c>
      <c r="B10" s="25" t="s">
        <v>0</v>
      </c>
      <c r="C10" s="20"/>
      <c r="D10" s="21" t="s">
        <v>61</v>
      </c>
      <c r="E10" s="22"/>
      <c r="F10" s="56" t="str">
        <f>IF(E10="Herren",10,IF(E10="Damen",10,IF(E10="gemischt",30,"Bitte Antwort gemäß der Vorgaben formulieren")))</f>
        <v>Bitte Antwort gemäß der Vorgaben formulieren</v>
      </c>
      <c r="G10" s="23"/>
      <c r="H10" s="23" t="s">
        <v>51</v>
      </c>
      <c r="I10" s="6"/>
      <c r="J10" s="6"/>
    </row>
    <row r="11" spans="1:10" ht="36" x14ac:dyDescent="0.2">
      <c r="A11" s="37" t="s">
        <v>9</v>
      </c>
      <c r="B11" s="25" t="s">
        <v>85</v>
      </c>
      <c r="C11" s="20"/>
      <c r="D11" s="21" t="s">
        <v>60</v>
      </c>
      <c r="E11" s="22"/>
      <c r="F11" s="58" t="str">
        <f>IF(E11="ja", 100,IF(E11="nein",0,"Bitte Antwort gemäß der Vorgaben formulieren"))</f>
        <v>Bitte Antwort gemäß der Vorgaben formulieren</v>
      </c>
      <c r="G11" s="23"/>
      <c r="H11" s="23" t="s">
        <v>70</v>
      </c>
      <c r="I11" s="6"/>
      <c r="J11" s="6"/>
    </row>
    <row r="12" spans="1:10" ht="36" x14ac:dyDescent="0.2">
      <c r="A12" s="37" t="s">
        <v>10</v>
      </c>
      <c r="B12" s="25" t="s">
        <v>1</v>
      </c>
      <c r="C12" s="20"/>
      <c r="D12" s="21" t="s">
        <v>60</v>
      </c>
      <c r="E12" s="22"/>
      <c r="F12" s="56" t="str">
        <f>IF(E12="ja", 30,IF(E12="nein",0,"Bitte Antwort gemäß der Vorgaben formulieren"))</f>
        <v>Bitte Antwort gemäß der Vorgaben formulieren</v>
      </c>
      <c r="G12" s="23"/>
      <c r="H12" s="23" t="s">
        <v>52</v>
      </c>
      <c r="I12" s="6"/>
      <c r="J12" s="6"/>
    </row>
    <row r="13" spans="1:10" ht="36" x14ac:dyDescent="0.2">
      <c r="A13" s="37" t="s">
        <v>11</v>
      </c>
      <c r="B13" s="25" t="s">
        <v>2</v>
      </c>
      <c r="C13" s="20"/>
      <c r="D13" s="21" t="s">
        <v>60</v>
      </c>
      <c r="E13" s="22"/>
      <c r="F13" s="56" t="str">
        <f>IF(E13="ja", 30,IF(E13="nein",0,"Bitte Antwort gemäß der Vorgaben formulieren"))</f>
        <v>Bitte Antwort gemäß der Vorgaben formulieren</v>
      </c>
      <c r="G13" s="23"/>
      <c r="H13" s="23" t="s">
        <v>52</v>
      </c>
      <c r="I13" s="6"/>
      <c r="J13" s="6"/>
    </row>
    <row r="14" spans="1:10" ht="36" x14ac:dyDescent="0.2">
      <c r="A14" s="37" t="s">
        <v>12</v>
      </c>
      <c r="B14" s="25" t="s">
        <v>3</v>
      </c>
      <c r="C14" s="20"/>
      <c r="D14" s="21" t="s">
        <v>60</v>
      </c>
      <c r="E14" s="22"/>
      <c r="F14" s="56" t="str">
        <f>IF(E14="ja", 30,IF(E14="nein",0,"Bitte Antwort gemäß der Vorgaben formulieren"))</f>
        <v>Bitte Antwort gemäß der Vorgaben formulieren</v>
      </c>
      <c r="G14" s="23"/>
      <c r="H14" s="23" t="s">
        <v>52</v>
      </c>
      <c r="I14" s="6"/>
      <c r="J14" s="6"/>
    </row>
    <row r="15" spans="1:10" ht="36" x14ac:dyDescent="0.2">
      <c r="A15" s="37" t="s">
        <v>13</v>
      </c>
      <c r="B15" s="25" t="s">
        <v>56</v>
      </c>
      <c r="C15" s="20"/>
      <c r="D15" s="21" t="s">
        <v>60</v>
      </c>
      <c r="E15" s="22"/>
      <c r="F15" s="56" t="str">
        <f>IF(E15="ja", 30,IF(E15="nein",0,"Bitte Antwort gemäß der Vorgaben formulieren"))</f>
        <v>Bitte Antwort gemäß der Vorgaben formulieren</v>
      </c>
      <c r="G15" s="23"/>
      <c r="H15" s="23" t="s">
        <v>86</v>
      </c>
      <c r="I15" s="6"/>
      <c r="J15" s="6"/>
    </row>
    <row r="16" spans="1:10" ht="36" x14ac:dyDescent="0.2">
      <c r="A16" s="37" t="s">
        <v>14</v>
      </c>
      <c r="B16" s="25" t="s">
        <v>57</v>
      </c>
      <c r="C16" s="20"/>
      <c r="D16" s="21" t="s">
        <v>60</v>
      </c>
      <c r="E16" s="22"/>
      <c r="F16" s="56" t="str">
        <f>IF(E16="ja", 30,IF(E16="nein",0,"Bitte Antwort gemäß der Vorgaben formulieren"))</f>
        <v>Bitte Antwort gemäß der Vorgaben formulieren</v>
      </c>
      <c r="G16" s="23"/>
      <c r="H16" s="23" t="s">
        <v>86</v>
      </c>
      <c r="I16" s="6"/>
      <c r="J16" s="6"/>
    </row>
    <row r="17" spans="1:10" ht="16" x14ac:dyDescent="0.2">
      <c r="A17" s="37" t="s">
        <v>15</v>
      </c>
      <c r="B17" s="25" t="s">
        <v>4</v>
      </c>
      <c r="C17" s="20"/>
      <c r="D17" s="23" t="s">
        <v>64</v>
      </c>
      <c r="E17" s="22"/>
      <c r="F17" s="57">
        <f>E17*20</f>
        <v>0</v>
      </c>
      <c r="G17" s="24"/>
      <c r="H17" s="23" t="s">
        <v>53</v>
      </c>
      <c r="I17" s="6"/>
      <c r="J17" s="6"/>
    </row>
    <row r="18" spans="1:10" ht="32" x14ac:dyDescent="0.2">
      <c r="A18" s="37" t="s">
        <v>7</v>
      </c>
      <c r="B18" s="25" t="s">
        <v>5</v>
      </c>
      <c r="C18" s="20"/>
      <c r="D18" s="23" t="s">
        <v>64</v>
      </c>
      <c r="E18" s="22"/>
      <c r="F18" s="57">
        <f>E18*10</f>
        <v>0</v>
      </c>
      <c r="G18" s="24"/>
      <c r="H18" s="23" t="s">
        <v>54</v>
      </c>
      <c r="I18" s="6"/>
      <c r="J18" s="6"/>
    </row>
    <row r="19" spans="1:10" ht="36" x14ac:dyDescent="0.2">
      <c r="A19" s="37" t="s">
        <v>89</v>
      </c>
      <c r="B19" s="25" t="s">
        <v>6</v>
      </c>
      <c r="C19" s="20"/>
      <c r="D19" s="21" t="s">
        <v>63</v>
      </c>
      <c r="E19" s="22"/>
      <c r="F19" s="56" t="str">
        <f>IF(E19="ja",100,IF(E19="teilweise",50,IF(E19="nein",0,"Bitte Antwort gemäß der Vorgaben formulieren")))</f>
        <v>Bitte Antwort gemäß der Vorgaben formulieren</v>
      </c>
      <c r="G19" s="23"/>
      <c r="H19" s="23" t="s">
        <v>65</v>
      </c>
      <c r="I19" s="6"/>
      <c r="J19" s="6"/>
    </row>
    <row r="20" spans="1:10" ht="24" x14ac:dyDescent="0.2">
      <c r="A20" s="36" t="s">
        <v>91</v>
      </c>
      <c r="B20" s="69" t="s">
        <v>94</v>
      </c>
      <c r="C20" s="70"/>
      <c r="D20" s="70"/>
      <c r="E20" s="70"/>
      <c r="F20" s="70"/>
      <c r="G20" s="70"/>
      <c r="H20" s="71"/>
      <c r="I20" s="6"/>
      <c r="J20" s="6"/>
    </row>
    <row r="21" spans="1:10" ht="36" x14ac:dyDescent="0.2">
      <c r="A21" s="37" t="s">
        <v>16</v>
      </c>
      <c r="B21" s="25" t="s">
        <v>17</v>
      </c>
      <c r="C21" s="51"/>
      <c r="D21" s="21" t="s">
        <v>60</v>
      </c>
      <c r="E21" s="22"/>
      <c r="F21" s="56" t="str">
        <f>IF(E21="ja", 30,IF(E21="nein",0,"Bitte Antwort gemäß der Vorgaben formulieren"))</f>
        <v>Bitte Antwort gemäß der Vorgaben formulieren</v>
      </c>
      <c r="G21" s="23"/>
      <c r="H21" s="23" t="s">
        <v>52</v>
      </c>
      <c r="I21" s="6"/>
      <c r="J21" s="6"/>
    </row>
    <row r="22" spans="1:10" ht="32" x14ac:dyDescent="0.2">
      <c r="A22" s="37" t="s">
        <v>21</v>
      </c>
      <c r="B22" s="25" t="s">
        <v>18</v>
      </c>
      <c r="C22" s="51"/>
      <c r="D22" s="23" t="s">
        <v>64</v>
      </c>
      <c r="E22" s="22"/>
      <c r="F22" s="57">
        <f>IF(E22&gt;6,100,IF(E22&gt;3,50,IF(E22&gt;0,30,0)))</f>
        <v>0</v>
      </c>
      <c r="G22" s="23"/>
      <c r="H22" s="23" t="s">
        <v>111</v>
      </c>
      <c r="I22" s="6"/>
      <c r="J22" s="6"/>
    </row>
    <row r="23" spans="1:10" ht="36" x14ac:dyDescent="0.2">
      <c r="A23" s="37" t="s">
        <v>22</v>
      </c>
      <c r="B23" s="25" t="s">
        <v>19</v>
      </c>
      <c r="C23" s="51"/>
      <c r="D23" s="21" t="s">
        <v>60</v>
      </c>
      <c r="E23" s="22"/>
      <c r="F23" s="56" t="str">
        <f>IF(E23="ja", 30,IF(E23="nein",0,"Bitte Antwort gemäß der Vorgaben formulieren"))</f>
        <v>Bitte Antwort gemäß der Vorgaben formulieren</v>
      </c>
      <c r="G23" s="23"/>
      <c r="H23" s="23" t="s">
        <v>52</v>
      </c>
      <c r="I23" s="6"/>
      <c r="J23" s="6"/>
    </row>
    <row r="24" spans="1:10" ht="36" x14ac:dyDescent="0.2">
      <c r="A24" s="37" t="s">
        <v>23</v>
      </c>
      <c r="B24" s="25" t="s">
        <v>105</v>
      </c>
      <c r="C24" s="51"/>
      <c r="D24" s="21" t="s">
        <v>60</v>
      </c>
      <c r="E24" s="22"/>
      <c r="F24" s="56" t="str">
        <f>IF(E24="ja", 30,IF(E24="nein",0,"Bitte Antwort gemäß der Vorgaben formulieren"))</f>
        <v>Bitte Antwort gemäß der Vorgaben formulieren</v>
      </c>
      <c r="G24" s="23"/>
      <c r="H24" s="23" t="s">
        <v>52</v>
      </c>
      <c r="I24" s="6"/>
      <c r="J24" s="6"/>
    </row>
    <row r="25" spans="1:10" ht="36" x14ac:dyDescent="0.2">
      <c r="A25" s="37" t="s">
        <v>24</v>
      </c>
      <c r="B25" s="25" t="s">
        <v>20</v>
      </c>
      <c r="C25" s="51"/>
      <c r="D25" s="21" t="s">
        <v>60</v>
      </c>
      <c r="E25" s="22"/>
      <c r="F25" s="56" t="str">
        <f>IF(E25="ja", 30,IF(E25="nein",0,"Bitte Antwort gemäß der Vorgaben formulieren"))</f>
        <v>Bitte Antwort gemäß der Vorgaben formulieren</v>
      </c>
      <c r="G25" s="23"/>
      <c r="H25" s="23" t="s">
        <v>52</v>
      </c>
      <c r="I25" s="6"/>
      <c r="J25" s="6"/>
    </row>
    <row r="26" spans="1:10" ht="16" x14ac:dyDescent="0.2">
      <c r="A26" s="41" t="s">
        <v>25</v>
      </c>
      <c r="B26" s="42" t="s">
        <v>26</v>
      </c>
      <c r="C26" s="43"/>
      <c r="D26" s="52"/>
      <c r="E26" s="53"/>
      <c r="F26" s="52"/>
      <c r="G26" s="52"/>
      <c r="H26" s="54"/>
      <c r="I26" s="6"/>
      <c r="J26" s="6"/>
    </row>
    <row r="27" spans="1:10" ht="36" x14ac:dyDescent="0.2">
      <c r="A27" s="44"/>
      <c r="B27" s="45" t="s">
        <v>106</v>
      </c>
      <c r="C27" s="26"/>
      <c r="D27" s="21" t="s">
        <v>60</v>
      </c>
      <c r="E27" s="22"/>
      <c r="F27" s="56" t="str">
        <f t="shared" ref="F27:F32" si="0">IF(E27="ja", 30,IF(E27="nein",0,"Bitte Antwort gemäß der Vorgaben formulieren"))</f>
        <v>Bitte Antwort gemäß der Vorgaben formulieren</v>
      </c>
      <c r="G27" s="23"/>
      <c r="H27" s="23" t="s">
        <v>52</v>
      </c>
      <c r="I27" s="6"/>
      <c r="J27" s="6"/>
    </row>
    <row r="28" spans="1:10" ht="36" x14ac:dyDescent="0.2">
      <c r="A28" s="44"/>
      <c r="B28" s="45" t="s">
        <v>95</v>
      </c>
      <c r="C28" s="26"/>
      <c r="D28" s="21" t="s">
        <v>60</v>
      </c>
      <c r="E28" s="22"/>
      <c r="F28" s="56" t="str">
        <f t="shared" si="0"/>
        <v>Bitte Antwort gemäß der Vorgaben formulieren</v>
      </c>
      <c r="G28" s="23"/>
      <c r="H28" s="23" t="s">
        <v>52</v>
      </c>
      <c r="I28" s="6"/>
      <c r="J28" s="6"/>
    </row>
    <row r="29" spans="1:10" ht="36" x14ac:dyDescent="0.2">
      <c r="A29" s="44"/>
      <c r="B29" s="45" t="s">
        <v>96</v>
      </c>
      <c r="C29" s="26"/>
      <c r="D29" s="21" t="s">
        <v>60</v>
      </c>
      <c r="E29" s="22"/>
      <c r="F29" s="56" t="str">
        <f t="shared" si="0"/>
        <v>Bitte Antwort gemäß der Vorgaben formulieren</v>
      </c>
      <c r="G29" s="23"/>
      <c r="H29" s="23" t="s">
        <v>52</v>
      </c>
      <c r="I29" s="6"/>
      <c r="J29" s="6"/>
    </row>
    <row r="30" spans="1:10" ht="36" x14ac:dyDescent="0.2">
      <c r="A30" s="44"/>
      <c r="B30" s="45" t="s">
        <v>97</v>
      </c>
      <c r="C30" s="26"/>
      <c r="D30" s="21" t="s">
        <v>60</v>
      </c>
      <c r="E30" s="22"/>
      <c r="F30" s="56" t="str">
        <f t="shared" si="0"/>
        <v>Bitte Antwort gemäß der Vorgaben formulieren</v>
      </c>
      <c r="G30" s="23"/>
      <c r="H30" s="23" t="s">
        <v>52</v>
      </c>
      <c r="I30" s="6"/>
      <c r="J30" s="6"/>
    </row>
    <row r="31" spans="1:10" ht="36" x14ac:dyDescent="0.2">
      <c r="A31" s="44"/>
      <c r="B31" s="45" t="s">
        <v>98</v>
      </c>
      <c r="C31" s="26"/>
      <c r="D31" s="21" t="s">
        <v>60</v>
      </c>
      <c r="E31" s="22"/>
      <c r="F31" s="56" t="str">
        <f t="shared" si="0"/>
        <v>Bitte Antwort gemäß der Vorgaben formulieren</v>
      </c>
      <c r="G31" s="23"/>
      <c r="H31" s="23" t="s">
        <v>52</v>
      </c>
      <c r="I31" s="6"/>
      <c r="J31" s="6"/>
    </row>
    <row r="32" spans="1:10" ht="36" x14ac:dyDescent="0.2">
      <c r="A32" s="46"/>
      <c r="B32" s="47" t="s">
        <v>99</v>
      </c>
      <c r="C32" s="48"/>
      <c r="D32" s="21" t="s">
        <v>60</v>
      </c>
      <c r="E32" s="22"/>
      <c r="F32" s="56" t="str">
        <f t="shared" si="0"/>
        <v>Bitte Antwort gemäß der Vorgaben formulieren</v>
      </c>
      <c r="G32" s="23"/>
      <c r="H32" s="23" t="s">
        <v>52</v>
      </c>
      <c r="I32" s="6"/>
      <c r="J32" s="6"/>
    </row>
    <row r="33" spans="1:10" ht="36" x14ac:dyDescent="0.2">
      <c r="A33" s="37" t="s">
        <v>27</v>
      </c>
      <c r="B33" s="25" t="s">
        <v>28</v>
      </c>
      <c r="C33" s="20"/>
      <c r="D33" s="21" t="s">
        <v>60</v>
      </c>
      <c r="E33" s="22"/>
      <c r="F33" s="56" t="str">
        <f>IF(E33="ja", 50,IF(E33="nein",0,"Bitte Antwort gemäß der Vorgaben formulieren"))</f>
        <v>Bitte Antwort gemäß der Vorgaben formulieren</v>
      </c>
      <c r="G33" s="23"/>
      <c r="H33" s="23" t="s">
        <v>55</v>
      </c>
      <c r="I33" s="6"/>
      <c r="J33" s="6"/>
    </row>
    <row r="34" spans="1:10" ht="24" x14ac:dyDescent="0.2">
      <c r="A34" s="49" t="s">
        <v>92</v>
      </c>
      <c r="B34" s="69" t="s">
        <v>29</v>
      </c>
      <c r="C34" s="70"/>
      <c r="D34" s="70"/>
      <c r="E34" s="70"/>
      <c r="F34" s="70"/>
      <c r="G34" s="70"/>
      <c r="H34" s="71"/>
      <c r="I34" s="6"/>
      <c r="J34" s="6"/>
    </row>
    <row r="35" spans="1:10" ht="30" customHeight="1" x14ac:dyDescent="0.2">
      <c r="A35" s="37" t="s">
        <v>30</v>
      </c>
      <c r="B35" s="25" t="s">
        <v>67</v>
      </c>
      <c r="C35" s="50"/>
      <c r="D35" s="21" t="s">
        <v>68</v>
      </c>
      <c r="E35" s="22"/>
      <c r="F35" s="56" t="str">
        <f>IF(E35="kurzfristig",10,IF(E35="mittelfristig",50,IF(E35="langfristig",80,"Bitte Antwort gemäß der Vorgaben formulieren")))</f>
        <v>Bitte Antwort gemäß der Vorgaben formulieren</v>
      </c>
      <c r="G35" s="23"/>
      <c r="H35" s="23" t="s">
        <v>69</v>
      </c>
      <c r="I35" s="6"/>
      <c r="J35" s="6"/>
    </row>
    <row r="36" spans="1:10" ht="36" x14ac:dyDescent="0.2">
      <c r="A36" s="37" t="s">
        <v>31</v>
      </c>
      <c r="B36" s="25" t="s">
        <v>100</v>
      </c>
      <c r="C36" s="20"/>
      <c r="D36" s="21" t="s">
        <v>60</v>
      </c>
      <c r="E36" s="22"/>
      <c r="F36" s="56" t="str">
        <f t="shared" ref="F36:F39" si="1">IF(E36="ja", 50,IF(E36="nein",0,"Bitte Antwort gemäß der Vorgaben formulieren"))</f>
        <v>Bitte Antwort gemäß der Vorgaben formulieren</v>
      </c>
      <c r="G36" s="23"/>
      <c r="H36" s="23" t="s">
        <v>55</v>
      </c>
      <c r="I36" s="6"/>
      <c r="J36" s="6"/>
    </row>
    <row r="37" spans="1:10" ht="36" x14ac:dyDescent="0.2">
      <c r="A37" s="37" t="s">
        <v>32</v>
      </c>
      <c r="B37" s="25" t="s">
        <v>33</v>
      </c>
      <c r="C37" s="20"/>
      <c r="D37" s="21" t="s">
        <v>60</v>
      </c>
      <c r="E37" s="22"/>
      <c r="F37" s="56" t="str">
        <f t="shared" si="1"/>
        <v>Bitte Antwort gemäß der Vorgaben formulieren</v>
      </c>
      <c r="G37" s="23"/>
      <c r="H37" s="23" t="s">
        <v>55</v>
      </c>
      <c r="I37" s="6"/>
      <c r="J37" s="6"/>
    </row>
    <row r="38" spans="1:10" ht="36" x14ac:dyDescent="0.2">
      <c r="A38" s="37" t="s">
        <v>34</v>
      </c>
      <c r="B38" s="25" t="s">
        <v>37</v>
      </c>
      <c r="C38" s="20"/>
      <c r="D38" s="21" t="s">
        <v>60</v>
      </c>
      <c r="E38" s="22"/>
      <c r="F38" s="56" t="str">
        <f t="shared" si="1"/>
        <v>Bitte Antwort gemäß der Vorgaben formulieren</v>
      </c>
      <c r="G38" s="23"/>
      <c r="H38" s="23" t="s">
        <v>55</v>
      </c>
      <c r="I38" s="6"/>
      <c r="J38" s="6"/>
    </row>
    <row r="39" spans="1:10" ht="36" x14ac:dyDescent="0.2">
      <c r="A39" s="37" t="s">
        <v>35</v>
      </c>
      <c r="B39" s="25" t="s">
        <v>36</v>
      </c>
      <c r="C39" s="20"/>
      <c r="D39" s="21" t="s">
        <v>60</v>
      </c>
      <c r="E39" s="22"/>
      <c r="F39" s="56" t="str">
        <f t="shared" si="1"/>
        <v>Bitte Antwort gemäß der Vorgaben formulieren</v>
      </c>
      <c r="G39" s="23"/>
      <c r="H39" s="23" t="s">
        <v>55</v>
      </c>
      <c r="I39" s="6"/>
      <c r="J39" s="6"/>
    </row>
    <row r="40" spans="1:10" ht="30" customHeight="1" x14ac:dyDescent="0.2">
      <c r="A40" s="37" t="s">
        <v>38</v>
      </c>
      <c r="B40" s="25" t="s">
        <v>75</v>
      </c>
      <c r="C40" s="20"/>
      <c r="D40" s="23" t="s">
        <v>64</v>
      </c>
      <c r="E40" s="22"/>
      <c r="F40" s="24">
        <f>IF(E40&gt;2,200,IF(E40&gt;1,100,IF(E40&gt;0,50,0)))</f>
        <v>0</v>
      </c>
      <c r="G40" s="23"/>
      <c r="H40" s="23" t="s">
        <v>76</v>
      </c>
      <c r="I40" s="6"/>
      <c r="J40" s="6"/>
    </row>
    <row r="41" spans="1:10" ht="24" x14ac:dyDescent="0.2">
      <c r="A41" s="36" t="s">
        <v>93</v>
      </c>
      <c r="B41" s="69" t="s">
        <v>39</v>
      </c>
      <c r="C41" s="70"/>
      <c r="D41" s="70"/>
      <c r="E41" s="70"/>
      <c r="F41" s="70"/>
      <c r="G41" s="70"/>
      <c r="H41" s="71"/>
      <c r="I41" s="6"/>
      <c r="J41" s="6"/>
    </row>
    <row r="42" spans="1:10" ht="39" x14ac:dyDescent="0.2">
      <c r="A42" s="37" t="s">
        <v>40</v>
      </c>
      <c r="B42" s="25" t="s">
        <v>74</v>
      </c>
      <c r="C42" s="20"/>
      <c r="D42" s="23" t="s">
        <v>64</v>
      </c>
      <c r="E42" s="22"/>
      <c r="F42" s="24">
        <f>IF(E42&gt;5,300,IF(E42&gt;3,200,IF(E42&gt;0,100,0)))</f>
        <v>0</v>
      </c>
      <c r="G42" s="23"/>
      <c r="H42" s="23" t="s">
        <v>112</v>
      </c>
      <c r="I42" s="6"/>
      <c r="J42" s="6"/>
    </row>
    <row r="43" spans="1:10" ht="39" x14ac:dyDescent="0.2">
      <c r="A43" s="37" t="s">
        <v>41</v>
      </c>
      <c r="B43" s="25" t="s">
        <v>71</v>
      </c>
      <c r="C43" s="20"/>
      <c r="D43" s="23" t="s">
        <v>72</v>
      </c>
      <c r="E43" s="22"/>
      <c r="F43" s="24">
        <f>IF(E43&gt;1500,500,IF(E43&gt;500,300,IF(E43&gt;0,200,0)))</f>
        <v>0</v>
      </c>
      <c r="G43" s="23"/>
      <c r="H43" s="23" t="s">
        <v>113</v>
      </c>
      <c r="I43" s="6"/>
      <c r="J43" s="6"/>
    </row>
    <row r="44" spans="1:10" ht="36" x14ac:dyDescent="0.2">
      <c r="A44" s="37" t="s">
        <v>42</v>
      </c>
      <c r="B44" s="25" t="s">
        <v>43</v>
      </c>
      <c r="C44" s="20"/>
      <c r="D44" s="21" t="s">
        <v>60</v>
      </c>
      <c r="E44" s="22"/>
      <c r="F44" s="59" t="str">
        <f>IF(E44="ja", 30,IF(E44="nein",0,"Bitte Antwort gemäß der Vorgaben formulieren"))</f>
        <v>Bitte Antwort gemäß der Vorgaben formulieren</v>
      </c>
      <c r="G44" s="23"/>
      <c r="H44" s="23" t="s">
        <v>52</v>
      </c>
      <c r="I44" s="6"/>
      <c r="J44" s="6"/>
    </row>
    <row r="45" spans="1:10" ht="36" x14ac:dyDescent="0.2">
      <c r="A45" s="37" t="s">
        <v>44</v>
      </c>
      <c r="B45" s="25" t="s">
        <v>45</v>
      </c>
      <c r="C45" s="20"/>
      <c r="D45" s="21" t="s">
        <v>60</v>
      </c>
      <c r="E45" s="22"/>
      <c r="F45" s="56" t="str">
        <f>IF(E45="ja", 100,IF(E45="nein",0,"Bitte Antwort gemäß der Vorgaben formulieren"))</f>
        <v>Bitte Antwort gemäß der Vorgaben formulieren</v>
      </c>
      <c r="G45" s="23"/>
      <c r="H45" s="23" t="s">
        <v>70</v>
      </c>
      <c r="I45" s="6"/>
      <c r="J45" s="6"/>
    </row>
    <row r="46" spans="1:10" ht="36" x14ac:dyDescent="0.2">
      <c r="A46" s="37" t="s">
        <v>46</v>
      </c>
      <c r="B46" s="25" t="s">
        <v>47</v>
      </c>
      <c r="C46" s="20"/>
      <c r="D46" s="21" t="s">
        <v>60</v>
      </c>
      <c r="E46" s="22"/>
      <c r="F46" s="56" t="str">
        <f>IF(E46="ja", 100,IF(E46="nein",0,"Bitte Antwort gemäß der Vorgaben formulieren"))</f>
        <v>Bitte Antwort gemäß der Vorgaben formulieren</v>
      </c>
      <c r="G46" s="23"/>
      <c r="H46" s="23" t="s">
        <v>70</v>
      </c>
      <c r="I46" s="6"/>
      <c r="J46" s="6"/>
    </row>
    <row r="47" spans="1:10" ht="36" x14ac:dyDescent="0.2">
      <c r="A47" s="37" t="s">
        <v>48</v>
      </c>
      <c r="B47" s="25" t="s">
        <v>49</v>
      </c>
      <c r="C47" s="20"/>
      <c r="D47" s="21" t="s">
        <v>60</v>
      </c>
      <c r="E47" s="22"/>
      <c r="F47" s="56" t="str">
        <f>IF(E47="ja", 100,IF(E47="nein",0,"Bitte Antwort gemäß der Vorgaben formulieren"))</f>
        <v>Bitte Antwort gemäß der Vorgaben formulieren</v>
      </c>
      <c r="G47" s="23"/>
      <c r="H47" s="23" t="s">
        <v>70</v>
      </c>
      <c r="I47" s="6"/>
      <c r="J47" s="6"/>
    </row>
    <row r="48" spans="1:10" ht="26" x14ac:dyDescent="0.2">
      <c r="A48" s="37" t="s">
        <v>50</v>
      </c>
      <c r="B48" s="25" t="s">
        <v>109</v>
      </c>
      <c r="C48" s="20"/>
      <c r="D48" s="23" t="s">
        <v>104</v>
      </c>
      <c r="E48" s="55" t="s">
        <v>103</v>
      </c>
      <c r="F48" s="23"/>
      <c r="G48" s="23"/>
      <c r="H48" s="23" t="s">
        <v>81</v>
      </c>
      <c r="I48" s="6"/>
      <c r="J48" s="6"/>
    </row>
    <row r="49" spans="1:12" x14ac:dyDescent="0.2">
      <c r="B49" s="4"/>
    </row>
    <row r="50" spans="1:12" ht="30" customHeight="1" x14ac:dyDescent="0.2">
      <c r="B50" s="72" t="s">
        <v>101</v>
      </c>
      <c r="C50" s="73"/>
      <c r="D50" s="73"/>
      <c r="E50" s="73"/>
      <c r="F50" s="73"/>
      <c r="G50" s="73"/>
      <c r="H50" s="73"/>
    </row>
    <row r="51" spans="1:12" x14ac:dyDescent="0.2">
      <c r="B51" s="4"/>
    </row>
    <row r="52" spans="1:12" ht="33" x14ac:dyDescent="0.2">
      <c r="D52" s="26"/>
      <c r="E52" s="27" t="s">
        <v>87</v>
      </c>
      <c r="F52" s="28">
        <f>SUM(F9:F48)</f>
        <v>0</v>
      </c>
      <c r="G52" s="26"/>
      <c r="H52" s="29" t="str">
        <f>IF(F52&gt;2699,"LIONS FUTUTRE AWARD IN GOLD",IF(F52&gt;2299,"LIONS FUTUTRE AWARD IN SILBER",IF(F52&gt;1849,"LIONS FUTUTRE AWARD IN BRONZE", "ES REICHT LEIDER NOCH NICHT")))</f>
        <v>ES REICHT LEIDER NOCH NICHT</v>
      </c>
      <c r="I52" s="30"/>
      <c r="J52" s="30"/>
      <c r="K52" s="30"/>
      <c r="L52" s="30"/>
    </row>
    <row r="53" spans="1:12" ht="15" customHeight="1" x14ac:dyDescent="0.2">
      <c r="D53" s="26"/>
      <c r="E53" s="27"/>
      <c r="F53" s="28"/>
      <c r="G53" s="26"/>
      <c r="H53" s="29"/>
      <c r="I53" s="30"/>
      <c r="J53" s="30"/>
      <c r="K53" s="30"/>
      <c r="L53" s="30"/>
    </row>
    <row r="54" spans="1:12" ht="32" customHeight="1" x14ac:dyDescent="0.2">
      <c r="D54" s="26"/>
      <c r="E54" s="74" t="s">
        <v>110</v>
      </c>
      <c r="F54" s="75"/>
      <c r="G54" s="75"/>
      <c r="H54" s="75"/>
      <c r="I54" s="75"/>
      <c r="J54" s="75"/>
      <c r="K54" s="30"/>
      <c r="L54" s="30"/>
    </row>
    <row r="56" spans="1:12" x14ac:dyDescent="0.2">
      <c r="H56" s="2" t="s">
        <v>77</v>
      </c>
    </row>
    <row r="57" spans="1:12" x14ac:dyDescent="0.2">
      <c r="H57" s="2" t="s">
        <v>78</v>
      </c>
    </row>
    <row r="58" spans="1:12" x14ac:dyDescent="0.2">
      <c r="H58" s="2" t="s">
        <v>79</v>
      </c>
    </row>
    <row r="59" spans="1:12" x14ac:dyDescent="0.2">
      <c r="A59" s="60" t="s">
        <v>73</v>
      </c>
      <c r="B59" s="61"/>
    </row>
  </sheetData>
  <sheetProtection algorithmName="SHA-512" hashValue="Ved9YHxKYjUKES4cR1gc6xHuFQrAgLuY8RLdvrz3eInyOg+FZtJPGLrNhTiYKbwn1jAfDpA8Gnl3wUmnZRbGag==" saltValue="NIzEuLsvEcwc67FCcjYb3w==" spinCount="100000" sheet="1" objects="1" scenarios="1"/>
  <protectedRanges>
    <protectedRange sqref="H5" name="Bereich11"/>
    <protectedRange sqref="H3" name="Bereich10"/>
    <protectedRange sqref="E9:E19" name="Bereich8"/>
    <protectedRange sqref="F48" name="Bereich5"/>
    <protectedRange sqref="E35:E40" name="Bereich3"/>
    <protectedRange sqref="E21:E33" name="Bereich2"/>
    <protectedRange sqref="E42:E47" name="Bereich4"/>
    <protectedRange sqref="F48" name="Bereich9"/>
  </protectedRanges>
  <mergeCells count="8">
    <mergeCell ref="A59:B59"/>
    <mergeCell ref="B1:F5"/>
    <mergeCell ref="B8:H8"/>
    <mergeCell ref="B20:H20"/>
    <mergeCell ref="B34:H34"/>
    <mergeCell ref="B41:H41"/>
    <mergeCell ref="B50:H50"/>
    <mergeCell ref="E54:J54"/>
  </mergeCells>
  <pageMargins left="0.7" right="0.7" top="0.78740157499999996" bottom="0.78740157499999996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Bewertungsbogen</vt:lpstr>
    </vt:vector>
  </TitlesOfParts>
  <Company>BHS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Dr.-Ing. Bookjans, Martin</dc:creator>
  <cp:lastModifiedBy>Microsoft Office User</cp:lastModifiedBy>
  <dcterms:created xsi:type="dcterms:W3CDTF">2023-05-21T18:08:20Z</dcterms:created>
  <dcterms:modified xsi:type="dcterms:W3CDTF">2024-03-07T17:19:20Z</dcterms:modified>
</cp:coreProperties>
</file>